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<sst xmlns="http://schemas.openxmlformats.org/spreadsheetml/2006/main" count="32" uniqueCount="32">
  <si>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Final Budget</t>
  </si>
  <si>
    <t>Charter School Fund</t>
  </si>
  <si>
    <t>REVENUES</t>
  </si>
  <si>
    <t>EXPENDITURES</t>
  </si>
  <si>
    <t>ENDING FUND BALANCE</t>
  </si>
  <si>
    <t>Salaries</t>
  </si>
  <si>
    <t>Benefits</t>
  </si>
  <si>
    <t>Purchased Services</t>
  </si>
  <si>
    <t>Supplies</t>
  </si>
  <si>
    <t xml:space="preserve">  Total Revenues</t>
  </si>
  <si>
    <r>
      <t xml:space="preserve">  </t>
    </r>
    <r>
      <rPr>
        <b/>
        <i/>
        <sz val="11"/>
        <color indexed="8"/>
        <rFont val="Calibri"/>
        <family val="2"/>
      </rPr>
      <t>Total Expenditures</t>
    </r>
  </si>
  <si>
    <t xml:space="preserve">  TABOR 3% Emergency Reserve (4)</t>
  </si>
  <si>
    <t xml:space="preserve">  Unreserved Fund Balance (5)</t>
  </si>
  <si>
    <t xml:space="preserve">  Total Available Resources</t>
  </si>
  <si>
    <t>OTHER RESOURCES:</t>
  </si>
  <si>
    <t>Transfers to Other Funds</t>
  </si>
  <si>
    <t>Other Financing Sources</t>
  </si>
  <si>
    <r>
      <t xml:space="preserve">  </t>
    </r>
    <r>
      <rPr>
        <b/>
        <i/>
        <sz val="11"/>
        <color indexed="8"/>
        <rFont val="Calibri"/>
        <family val="2"/>
      </rPr>
      <t>Total Other Resources</t>
    </r>
  </si>
  <si>
    <t>RESERVES DESIGNATED</t>
  </si>
  <si>
    <t>Total Current Year Expenditures &amp; Other Resources</t>
  </si>
  <si>
    <t>BEGINNING FUND BALANCE (3)</t>
  </si>
  <si>
    <t>Adopted Budget</t>
  </si>
  <si>
    <t>Local Sources</t>
  </si>
  <si>
    <t>State Sources</t>
  </si>
  <si>
    <t>Federal Sources</t>
  </si>
  <si>
    <t>Funded Pupil Count</t>
  </si>
  <si>
    <t>(with comparative data from Fiscal Year 2017-18)</t>
  </si>
  <si>
    <t>Fiscal Year 2018-19</t>
  </si>
  <si>
    <t>Fiscal Year 2017-18</t>
  </si>
  <si>
    <t>Year End Actual</t>
  </si>
  <si>
    <t>James Irwin Charter Academy</t>
  </si>
  <si>
    <t>FY2018-2019 Annual Board Adopted Budget - October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</si>
</sst>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87" zoomScaleNormal="87" zoomScalePageLayoutView="0" workbookViewId="0" topLeftCell="A1">
      <selection activeCell="A4" sqref="A4:F4"/>
    </sheetView>
  </sheetViews>
  <sheetFormatPr defaultColWidth="9.140625" defaultRowHeight="15"/>
  <cols>
    <col min="1" max="1" width="6.7109375" style="0" customWidth="1"/>
    <col min="2" max="2" width="29.8515625" style="0" customWidth="1"/>
    <col min="3" max="4" width="18.00390625" style="0" customWidth="1"/>
    <col min="5" max="5" width="13.28125" style="0" customWidth="1"/>
    <col min="6" max="6" width="18.00390625" style="0" customWidth="1"/>
  </cols>
  <sheetData>
    <row r="1" spans="1:6" ht="18">
      <c r="A1" s="20" t="s">
        <v>30</v>
      </c>
      <c r="B1" s="20"/>
      <c r="C1" s="20"/>
      <c r="D1" s="20"/>
      <c r="E1" s="20"/>
      <c r="F1" s="20"/>
    </row>
    <row r="2" spans="1:6" ht="15">
      <c r="A2" s="21" t="s">
        <v>1</v>
      </c>
      <c r="B2" s="21"/>
      <c r="C2" s="21"/>
      <c r="D2" s="21"/>
      <c r="E2" s="21"/>
      <c r="F2" s="21"/>
    </row>
    <row r="3" spans="1:6" ht="15">
      <c r="A3" s="21" t="s">
        <v>31</v>
      </c>
      <c r="B3" s="21"/>
      <c r="C3" s="21"/>
      <c r="D3" s="21"/>
      <c r="E3" s="21"/>
      <c r="F3" s="21"/>
    </row>
    <row r="4" spans="1:6" ht="15">
      <c r="A4" s="21" t="s">
        <v>26</v>
      </c>
      <c r="B4" s="21"/>
      <c r="C4" s="21"/>
      <c r="D4" s="21"/>
      <c r="E4" s="21"/>
      <c r="F4" s="21"/>
    </row>
    <row r="6" spans="3:6" ht="14.25">
      <c r="C6" s="22" t="s">
        <v>28</v>
      </c>
      <c r="D6" s="22"/>
      <c r="F6" s="13" t="s">
        <v>27</v>
      </c>
    </row>
    <row r="7" spans="2:6" ht="14.25">
      <c r="B7" s="1"/>
      <c r="C7" s="1" t="s">
        <v>0</v>
      </c>
      <c r="D7" s="1" t="s">
        <v>29</v>
      </c>
      <c r="E7" s="1"/>
      <c r="F7" s="1" t="s">
        <v>21</v>
      </c>
    </row>
    <row r="8" spans="2:6" s="14" customFormat="1" ht="14.25">
      <c r="B8" s="15" t="s">
        <v>25</v>
      </c>
      <c r="C8" s="16">
        <v>313</v>
      </c>
      <c r="D8" s="16">
        <v>313</v>
      </c>
      <c r="E8" s="16"/>
      <c r="F8" s="16">
        <v>307</v>
      </c>
    </row>
    <row r="9" spans="1:6" ht="14.25">
      <c r="A9" s="2" t="s">
        <v>20</v>
      </c>
      <c r="C9" s="3">
        <v>703893</v>
      </c>
      <c r="D9" s="3">
        <v>703893</v>
      </c>
      <c r="E9" s="3"/>
      <c r="F9" s="3">
        <f>D34</f>
        <v>836205</v>
      </c>
    </row>
    <row r="10" spans="1:6" ht="14.25">
      <c r="A10" s="2"/>
      <c r="C10" s="3"/>
      <c r="D10" s="3"/>
      <c r="E10" s="3"/>
      <c r="F10" s="3"/>
    </row>
    <row r="11" spans="1:2" ht="14.25">
      <c r="A11" s="2" t="s">
        <v>2</v>
      </c>
      <c r="B11" s="2"/>
    </row>
    <row r="12" spans="2:6" ht="14.25">
      <c r="B12" t="s">
        <v>22</v>
      </c>
      <c r="C12" s="3">
        <f>2372363+385+40500+6017+18000</f>
        <v>2437265</v>
      </c>
      <c r="D12" s="3">
        <f>2309284+31154+3631+6780</f>
        <v>2350849</v>
      </c>
      <c r="E12" s="4">
        <f>D12/C12</f>
        <v>0.9645438637160916</v>
      </c>
      <c r="F12" s="5">
        <f>34500+2464903</f>
        <v>2499403</v>
      </c>
    </row>
    <row r="13" spans="2:6" ht="14.25">
      <c r="B13" t="s">
        <v>23</v>
      </c>
      <c r="C13" s="3">
        <f>2651470-2437265-95293</f>
        <v>118912</v>
      </c>
      <c r="D13" s="3">
        <f>82602+86244</f>
        <v>168846</v>
      </c>
      <c r="E13" s="4">
        <f>D13/C13</f>
        <v>1.4199239773950485</v>
      </c>
      <c r="F13" s="5">
        <v>292725</v>
      </c>
    </row>
    <row r="14" spans="2:6" ht="14.25">
      <c r="B14" t="s">
        <v>24</v>
      </c>
      <c r="C14" s="17">
        <v>95293</v>
      </c>
      <c r="D14" s="17">
        <v>86981</v>
      </c>
      <c r="E14" s="4">
        <f>D14/C14</f>
        <v>0.9127742856243376</v>
      </c>
      <c r="F14" s="6">
        <v>49316</v>
      </c>
    </row>
    <row r="15" spans="1:6" ht="14.25">
      <c r="A15" s="2" t="s">
        <v>9</v>
      </c>
      <c r="C15" s="6">
        <f>SUM(C12:C14)</f>
        <v>2651470</v>
      </c>
      <c r="D15" s="6">
        <f>SUM(D12:D14)</f>
        <v>2606676</v>
      </c>
      <c r="E15" s="4">
        <f>D15/C15</f>
        <v>0.9831059751760344</v>
      </c>
      <c r="F15" s="6">
        <f>SUM(F12:F14)</f>
        <v>2841444</v>
      </c>
    </row>
    <row r="16" spans="1:6" ht="15" thickBot="1">
      <c r="A16" s="2" t="s">
        <v>13</v>
      </c>
      <c r="C16" s="10">
        <f>+C9+C15</f>
        <v>3355363</v>
      </c>
      <c r="D16" s="10">
        <f>+D9+D15</f>
        <v>3310569</v>
      </c>
      <c r="E16" s="4">
        <f>D16/C16</f>
        <v>0.9866500286258149</v>
      </c>
      <c r="F16" s="10">
        <f>+F9+F15</f>
        <v>3677649</v>
      </c>
    </row>
    <row r="17" spans="3:6" ht="15" thickTop="1">
      <c r="C17" s="5"/>
      <c r="D17" s="5"/>
      <c r="E17" s="5"/>
      <c r="F17" s="5"/>
    </row>
    <row r="18" spans="1:6" ht="14.25">
      <c r="A18" s="2" t="s">
        <v>3</v>
      </c>
      <c r="B18" s="2"/>
      <c r="C18" s="5"/>
      <c r="D18" s="5"/>
      <c r="E18" s="5"/>
      <c r="F18" s="5"/>
    </row>
    <row r="19" spans="2:6" ht="14.25">
      <c r="B19" t="s">
        <v>5</v>
      </c>
      <c r="C19" s="5">
        <v>1165246</v>
      </c>
      <c r="D19" s="5">
        <v>1180655</v>
      </c>
      <c r="E19" s="4">
        <f>D19/C19</f>
        <v>1.013223817116729</v>
      </c>
      <c r="F19" s="5">
        <f>818893+74150+35693+72067+173371+53776+37000+19500</f>
        <v>1284450</v>
      </c>
    </row>
    <row r="20" spans="2:6" ht="14.25">
      <c r="B20" t="s">
        <v>6</v>
      </c>
      <c r="C20" s="5">
        <v>562154</v>
      </c>
      <c r="D20" s="5">
        <v>438129</v>
      </c>
      <c r="E20" s="4">
        <f>D20/C20</f>
        <v>0.7793754024697859</v>
      </c>
      <c r="F20" s="5">
        <f>426253+33567+15810+21509+65116+18036+15700+4300</f>
        <v>600291</v>
      </c>
    </row>
    <row r="21" spans="2:6" ht="14.25">
      <c r="B21" t="s">
        <v>7</v>
      </c>
      <c r="C21" s="5">
        <v>853044</v>
      </c>
      <c r="D21" s="5">
        <v>731910</v>
      </c>
      <c r="E21" s="4">
        <f>D21/C21</f>
        <v>0.8579979461786262</v>
      </c>
      <c r="F21" s="5">
        <f>80500+24190+28359+39800+6500+206200+20000+127000+240000+98596</f>
        <v>871145</v>
      </c>
    </row>
    <row r="22" spans="2:6" ht="14.25">
      <c r="B22" t="s">
        <v>8</v>
      </c>
      <c r="C22" s="11">
        <v>137624</v>
      </c>
      <c r="D22" s="11">
        <v>123670</v>
      </c>
      <c r="E22" s="4">
        <f>D22/C22</f>
        <v>0.898607800964948</v>
      </c>
      <c r="F22" s="11">
        <f>34080+3000+6311+6820+10000+5000+20000+9000</f>
        <v>94211</v>
      </c>
    </row>
    <row r="23" spans="1:6" ht="14.25">
      <c r="A23" t="s">
        <v>10</v>
      </c>
      <c r="C23" s="12">
        <f>SUM(C19:C22)</f>
        <v>2718068</v>
      </c>
      <c r="D23" s="12">
        <f>SUM(D19:D22)</f>
        <v>2474364</v>
      </c>
      <c r="E23" s="4">
        <f>D23/C23</f>
        <v>0.9103392556771942</v>
      </c>
      <c r="F23" s="12">
        <f>SUM(F19:F22)</f>
        <v>2850097</v>
      </c>
    </row>
    <row r="25" ht="14.25">
      <c r="A25" s="2" t="s">
        <v>14</v>
      </c>
    </row>
    <row r="26" spans="2:6" ht="14.25">
      <c r="B26" t="s">
        <v>15</v>
      </c>
      <c r="C26" s="5">
        <v>0</v>
      </c>
      <c r="D26" s="5">
        <v>0</v>
      </c>
      <c r="F26" s="5">
        <v>0</v>
      </c>
    </row>
    <row r="27" spans="2:6" ht="14.25">
      <c r="B27" t="s">
        <v>16</v>
      </c>
      <c r="C27">
        <v>0</v>
      </c>
      <c r="D27">
        <v>0</v>
      </c>
      <c r="F27">
        <v>0</v>
      </c>
    </row>
    <row r="28" spans="1:6" ht="14.25">
      <c r="A28" t="s">
        <v>17</v>
      </c>
      <c r="C28" s="12">
        <f>SUM(C26:C27)</f>
        <v>0</v>
      </c>
      <c r="D28" s="12">
        <f>SUM(D26:D27)</f>
        <v>0</v>
      </c>
      <c r="F28" s="12">
        <f>SUM(F26:F27)</f>
        <v>0</v>
      </c>
    </row>
    <row r="29" spans="1:6" ht="29.25" customHeight="1" thickBot="1">
      <c r="A29" s="18" t="s">
        <v>19</v>
      </c>
      <c r="B29" s="19"/>
      <c r="C29" s="8">
        <f>+C23+C28</f>
        <v>2718068</v>
      </c>
      <c r="D29" s="8">
        <f>+D23+D28</f>
        <v>2474364</v>
      </c>
      <c r="F29" s="8">
        <f>+F23+F28</f>
        <v>2850097</v>
      </c>
    </row>
    <row r="30" ht="15" thickTop="1"/>
    <row r="31" spans="1:6" ht="14.25">
      <c r="A31" s="2" t="s">
        <v>18</v>
      </c>
      <c r="C31" s="4"/>
      <c r="D31" s="4"/>
      <c r="F31" s="4"/>
    </row>
    <row r="32" spans="1:6" ht="14.25">
      <c r="A32" s="2" t="s">
        <v>11</v>
      </c>
      <c r="C32" s="5">
        <v>91000</v>
      </c>
      <c r="D32" s="5">
        <v>91000</v>
      </c>
      <c r="E32" s="5"/>
      <c r="F32" s="5">
        <v>91000</v>
      </c>
    </row>
    <row r="33" spans="1:6" ht="14.25">
      <c r="A33" s="2" t="s">
        <v>12</v>
      </c>
      <c r="C33" s="7">
        <f>703893-91000-66598</f>
        <v>546295</v>
      </c>
      <c r="D33" s="7">
        <f>836204-91000</f>
        <v>745204</v>
      </c>
      <c r="E33" s="5"/>
      <c r="F33" s="7">
        <f>304871+431680</f>
        <v>736551</v>
      </c>
    </row>
    <row r="34" spans="1:6" ht="15" thickBot="1">
      <c r="A34" s="2" t="s">
        <v>4</v>
      </c>
      <c r="C34" s="9">
        <f>+C16-C29</f>
        <v>637295</v>
      </c>
      <c r="D34" s="9">
        <f>+D16-D29</f>
        <v>836205</v>
      </c>
      <c r="E34" s="3"/>
      <c r="F34" s="9">
        <f>+F16-F29</f>
        <v>827552</v>
      </c>
    </row>
    <row r="35" spans="1:6" ht="15" thickTop="1">
      <c r="A35" s="2"/>
      <c r="C35" s="3"/>
      <c r="D35" s="3"/>
      <c r="E35" s="3"/>
      <c r="F35" s="3"/>
    </row>
  </sheetData>
  <sheetProtection/>
  <mergeCells count="6">
    <mergeCell ref="A29:B29"/>
    <mergeCell ref="A1:F1"/>
    <mergeCell ref="A2:F2"/>
    <mergeCell ref="A3:F3"/>
    <mergeCell ref="A4:F4"/>
    <mergeCell ref="C6:D6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plaplante</dc:creator>
  <cp:keywords/>
  <dc:description/>
  <cp:lastModifiedBy>Janice Cook</cp:lastModifiedBy>
  <cp:lastPrinted>2011-05-04T19:52:34Z</cp:lastPrinted>
  <dcterms:created xsi:type="dcterms:W3CDTF">2011-04-05T18:03:52Z</dcterms:created>
  <dcterms:modified xsi:type="dcterms:W3CDTF">2018-12-19T22:19:42Z</dcterms:modified>
  <cp:category/>
  <cp:version/>
  <cp:contentType/>
  <cp:contentStatus/>
</cp:coreProperties>
</file>